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MRANGEL\Downloads\"/>
    </mc:Choice>
  </mc:AlternateContent>
  <xr:revisionPtr revIDLastSave="0" documentId="13_ncr:1_{EE834B32-EBD7-4C54-A94E-8A01F0493B79}" xr6:coauthVersionLast="47" xr6:coauthVersionMax="47" xr10:uidLastSave="{00000000-0000-0000-0000-000000000000}"/>
  <bookViews>
    <workbookView xWindow="-120" yWindow="-120" windowWidth="29040" windowHeight="15840" xr2:uid="{00000000-000D-0000-FFFF-FFFF00000000}"/>
  </bookViews>
  <sheets>
    <sheet name="POA" sheetId="5" r:id="rId1"/>
  </sheets>
  <definedNames>
    <definedName name="_xlnm.Print_Area" localSheetId="0">POA!$A$1:$S$19</definedName>
  </definedNames>
  <calcPr calcId="191029"/>
</workbook>
</file>

<file path=xl/calcChain.xml><?xml version="1.0" encoding="utf-8"?>
<calcChain xmlns="http://schemas.openxmlformats.org/spreadsheetml/2006/main">
  <c r="E19" i="5" l="1"/>
  <c r="F18" i="5"/>
  <c r="F17" i="5"/>
  <c r="F16" i="5"/>
  <c r="F15" i="5"/>
  <c r="F14" i="5"/>
  <c r="F13" i="5"/>
  <c r="F12" i="5"/>
  <c r="F11" i="5"/>
  <c r="F10" i="5"/>
  <c r="F9" i="5"/>
  <c r="F8" i="5"/>
  <c r="S18" i="5"/>
  <c r="S17" i="5"/>
  <c r="S16" i="5"/>
  <c r="S15" i="5"/>
  <c r="S14" i="5"/>
  <c r="S13" i="5"/>
  <c r="S12" i="5"/>
  <c r="S11" i="5"/>
  <c r="S10" i="5"/>
  <c r="S9" i="5"/>
  <c r="S8" i="5"/>
  <c r="F19" i="5" l="1"/>
  <c r="L8" i="5"/>
  <c r="M14" i="5" l="1"/>
  <c r="O14" i="5" s="1"/>
  <c r="N14" i="5" l="1"/>
  <c r="M17" i="5" l="1"/>
  <c r="N17" i="5" s="1"/>
  <c r="O17" i="5" l="1"/>
  <c r="L12" i="5" l="1"/>
  <c r="M12" i="5" s="1"/>
  <c r="N12" i="5" l="1"/>
  <c r="O12" i="5"/>
  <c r="L13" i="5"/>
  <c r="M13" i="5" s="1"/>
  <c r="O13" i="5" s="1"/>
  <c r="L11" i="5"/>
  <c r="M11" i="5" s="1"/>
  <c r="L10" i="5"/>
  <c r="M10" i="5" s="1"/>
  <c r="L9" i="5"/>
  <c r="M9" i="5" s="1"/>
  <c r="M8" i="5" l="1"/>
  <c r="L18" i="5"/>
  <c r="L19" i="5" s="1"/>
  <c r="N13" i="5"/>
  <c r="M16" i="5" l="1"/>
  <c r="N16" i="5" s="1"/>
  <c r="M15" i="5"/>
  <c r="O11" i="5"/>
  <c r="O8" i="5"/>
  <c r="O10" i="5"/>
  <c r="N9" i="5"/>
  <c r="M18" i="5" l="1"/>
  <c r="M19" i="5" s="1"/>
  <c r="O15" i="5"/>
  <c r="O9" i="5"/>
  <c r="O16" i="5"/>
  <c r="N15" i="5"/>
  <c r="N8" i="5"/>
  <c r="N10" i="5"/>
  <c r="N11" i="5"/>
  <c r="O18" i="5" l="1"/>
  <c r="O19" i="5" s="1"/>
  <c r="N18" i="5"/>
  <c r="N19" i="5" s="1"/>
  <c r="D19" i="5" l="1"/>
</calcChain>
</file>

<file path=xl/sharedStrings.xml><?xml version="1.0" encoding="utf-8"?>
<sst xmlns="http://schemas.openxmlformats.org/spreadsheetml/2006/main" count="94" uniqueCount="65">
  <si>
    <t>NUMERO DE OBRA</t>
  </si>
  <si>
    <t>No.</t>
  </si>
  <si>
    <t>NOMBRE DE LA OBRA</t>
  </si>
  <si>
    <t>UNIDAD</t>
  </si>
  <si>
    <t>META</t>
  </si>
  <si>
    <t>VILLA DE ALVAREZ</t>
  </si>
  <si>
    <t>LUMINARIA</t>
  </si>
  <si>
    <t>TOTAL</t>
  </si>
  <si>
    <t>SERVICIO</t>
  </si>
  <si>
    <t>FECHA DE INICIO</t>
  </si>
  <si>
    <t>FECHA DE TERMINO</t>
  </si>
  <si>
    <t>H. AYUNTAMIENTO CONSTITUCIONAL DE VILLA DE ALVAREZ, COL.</t>
  </si>
  <si>
    <t>VILLAS PROVIDENCIA</t>
  </si>
  <si>
    <t>ML</t>
  </si>
  <si>
    <t>No. BENEFICIARIOS</t>
  </si>
  <si>
    <t>HOM</t>
  </si>
  <si>
    <t>MUJ</t>
  </si>
  <si>
    <t>HOGARES</t>
  </si>
  <si>
    <t>CONSTRUCCION DE COLECTOR PLUVIAL PRIMERA ETAPA, EN CALLE HACIENDA DE CHAPINGO (TRAMO LIC. FRANCISCO VELASCO CURIEL - HACIENDA DEL COCOYOC)</t>
  </si>
  <si>
    <t>MANUEL ALVAREZ</t>
  </si>
  <si>
    <t>REAL CENTENARIO</t>
  </si>
  <si>
    <t>REHABILITACION DE ALUMBRADO PUBLICO EN LIBRAMIENTO GOBERNADORA GRISELDA ALVAREZ DESDE AV. J. MERCED CABRERA - AL LIMITE MUNICIPAL CON COLIMA</t>
  </si>
  <si>
    <t>INVERSION TOTAL FISM 2022</t>
  </si>
  <si>
    <t>REHABILITACION DE ALUMBRADO PUBLICO ZONA NORTE</t>
  </si>
  <si>
    <t>REHABILITACION DE ALUMBRADO PUBLICO ZONA CENTRO</t>
  </si>
  <si>
    <t>REHABILITACION DE ALUMBRADO PUBLICO ZONA SUR</t>
  </si>
  <si>
    <t>REHABILITACION DE PAVIMENTO EN CALLE CONCEPCION BARBOSA EN EL TRAMO INDEPENDENCIA - AV. TECNOLOGICO</t>
  </si>
  <si>
    <t>FRANCISCO HDEZ ESPINOZA, LIBERACION, ROSARIO IBARRA</t>
  </si>
  <si>
    <t>M²</t>
  </si>
  <si>
    <t>REHABILITACION DE BOCATORMENTA EN AV. PROVIDENCIA ESQUINA CON ESTADO DE HIDALGO</t>
  </si>
  <si>
    <t>INDIRECTOS, ELABORACION DE PROYECTOS EJECUTIVOS Y EXPEDIENTES TECNICOS</t>
  </si>
  <si>
    <t>PZA</t>
  </si>
  <si>
    <t>REHABILITACION DE ALUMBRADO PUBLICO EN AV. PABLO SILVA GARCIA, TRAMO GRAL. DIEGO GARCIA CONDE - LIBRAMIENTO GOBERNADORA GRISELDA ALVAREZ</t>
  </si>
  <si>
    <t>MANUEL ALVAREZ, VILLAS SAN JOSÉ, VILLAS ALAMEDA I Y II, EL CORTIJO, LA JOYA, LOS OLIVOS, SENDEROS DE RANCHO BLANCO IV, CENTENARIO, REAL CENTENARIO, PUERTA DEL CENTENARIO II</t>
  </si>
  <si>
    <t>SENDEROS DE RANCHO BLANCO IV, LOS OLIVOS, CENTENARIO, LOMA BONITA</t>
  </si>
  <si>
    <t>REHABILITACION DE ALUMBRADO PUBLICO EN AV. GRAL. DIEGO GARCIA CONDE, TRAMO AV. BENITO JUAREZ - LIBRAMIENTO GOBERNADORA GRISELDA ALVAREZ</t>
  </si>
  <si>
    <t>SANTA SOFÍA, VILLAS PROVIDENCIA, ALFONSO ROLON MICHEL, RINCONADA DEL CENTENARIO, JARDINES DEL CENTENARIO, CENTENARIO II, PUERTA DEL CENTENARIO, PUERTA DE HIERRO, PUERTA DEL CENTENARIO II, SENDEROS DE RANCHO BLANCO I, II, III, IV, LOS OLIVOS, LA JOYA, HACIENDA EL CORTIJO</t>
  </si>
  <si>
    <t>SENDEROS DEL CARMEN, VILLAS DEL CENTRO, VILLAS BUGAMBILIAS, BUGAMBILIAS, REAL SANTA FE, LAS LAGUNAS I Y II, PRIMAVERAS, AZALEAS, GOLONDRINAS, COLINAS DEL CARMEN, ALFREDO V. BONFIL, JARDINES DE BUGAMBILIAS, LAS COLINAS, LA CAJITA DEL AGUA, VILLA CARLO, VISTA BUGAMBILIAS, ALMENDROS, SOLIDARIDAD, EL ANGEL, ADOLFO LOPEZ MATEOS, VILLA DE ALVA, LAS AGUILAS, LOMAS DE LA HIGUERA - REAL DE MONTROY, LEANDRO VALLE</t>
  </si>
  <si>
    <t>FISM-22-001</t>
  </si>
  <si>
    <t>FISM-22-002</t>
  </si>
  <si>
    <t>FISM-22-003</t>
  </si>
  <si>
    <t>FISM-22-004</t>
  </si>
  <si>
    <t>FISM-22-005</t>
  </si>
  <si>
    <t>FISM-22-006</t>
  </si>
  <si>
    <t>FISM-22-007</t>
  </si>
  <si>
    <t>FISM-22-008</t>
  </si>
  <si>
    <t>FISM-22-009</t>
  </si>
  <si>
    <t>FISM-22-010</t>
  </si>
  <si>
    <t>FISM-22-011</t>
  </si>
  <si>
    <t>FONDO DE APORTACIONES PARA LA INFRAESTRUCTURA SOCIAL MUNICIPAL Y DE LAS DEMARCACIONES TERRITORIALES DEL DF</t>
  </si>
  <si>
    <t>COSTO</t>
  </si>
  <si>
    <t>UBICACIÓN</t>
  </si>
  <si>
    <t>MUNICIPIO</t>
  </si>
  <si>
    <t>LOCALIDAD</t>
  </si>
  <si>
    <t>ENTIDAD</t>
  </si>
  <si>
    <t>COLIMA</t>
  </si>
  <si>
    <t xml:space="preserve">VILLAS PROVIDENCIA, ALTA VILLA, SAN ISIDRO, CENTRO, CENTENARIO II, LOS TRIANGULOS, SAN MIGUEL, RINCONADA DEL CENTENARIO, VILLAFUENTES, REAL DEL SEIS, PALO ALTO, BUENAVISTA, JUAN JOSE RIOS III, VILLAS COLIMAN          </t>
  </si>
  <si>
    <t>EL CORTIJO, VILLAS ALAMEDA I, HACIENDA EL CORTIJO, EL LAUREL, JACARANDAS, LA JOYA, VILLAS SAN JOSE, LOS OLIVOS, VILLAS DEL RIO, RANCHO SANTO, RAMON SERRANO, LOMA BONITA, PATRIA RESIDENCIAL, LA RESERVA, SENDEROS DE RANCHO BLANCO IV, RESIDENCIAL TABACHINES, PUERTA DEL CENTENARIO II, REAL CENTENARIO, REAL CENTENARIO, SANTA TERESA, LA FLORESTA, MANUEL M. DIEGUEZ</t>
  </si>
  <si>
    <t>CONSTRUCCION DE COLECTOR PLUVIAL EN AV. GENERAL ESTEBAN VACA CALDERON (TRAMO FRANCISCO L. URQUIZO - JOSE D RUIZ)</t>
  </si>
  <si>
    <t xml:space="preserve">AVANCE </t>
  </si>
  <si>
    <t>FISICO</t>
  </si>
  <si>
    <t>FINANCIERO</t>
  </si>
  <si>
    <t>Cuarto Informe Trimestral, al 31 de diciembre de 2022.</t>
  </si>
  <si>
    <t>EJERCIDO</t>
  </si>
  <si>
    <t>SALDO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</si>
</sst>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10" x14ac:knownFonts="1">
    <font>
      <sz val="11"/>
      <color theme="1"/>
      <name val="Calibri"/>
      <family val="2"/>
      <scheme val="minor"/>
    </font>
    <font>
      <sz val="11"/>
      <color theme="1"/>
      <name val="Calibri"/>
      <family val="2"/>
      <scheme val="minor"/>
    </font>
    <font>
      <b/>
      <sz val="12"/>
      <name val="Arial Narrow"/>
      <family val="2"/>
    </font>
    <font>
      <sz val="12"/>
      <name val="Arial Narrow"/>
      <family val="2"/>
    </font>
    <font>
      <sz val="10"/>
      <name val="Arial Narrow"/>
      <family val="2"/>
    </font>
    <font>
      <sz val="10"/>
      <color rgb="FF000000"/>
      <name val="Times New Roman"/>
      <family val="1"/>
    </font>
    <font>
      <b/>
      <sz val="14"/>
      <name val="Arial Narrow"/>
      <family val="2"/>
    </font>
    <font>
      <b/>
      <sz val="11"/>
      <name val="Arial Narrow"/>
      <family val="2"/>
    </font>
    <font>
      <sz val="11"/>
      <name val="Arial Narrow"/>
      <family val="2"/>
    </font>
    <font>
      <b/>
      <sz val="10"/>
      <name val="Arial Narrow"/>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5" fillId="0" borderId="0"/>
    <xf numFmtId="44" fontId="5" fillId="0" borderId="0" applyFont="0" applyFill="0" applyBorder="0" applyAlignment="0" applyProtection="0"/>
  </cellStyleXfs>
  <cellXfs count="85">
    <xf numFmtId="0" fontId="0" fillId="0" borderId="0" xfId="0"/>
    <xf numFmtId="1"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2" applyNumberFormat="1" applyFont="1" applyFill="1" applyBorder="1" applyAlignment="1">
      <alignment horizontal="center" vertical="center" wrapText="1"/>
    </xf>
    <xf numFmtId="15" fontId="3" fillId="0" borderId="1" xfId="0" applyNumberFormat="1" applyFont="1" applyBorder="1" applyAlignment="1">
      <alignment horizontal="center" vertical="center" wrapText="1"/>
    </xf>
    <xf numFmtId="164" fontId="3" fillId="0" borderId="1" xfId="2" applyNumberFormat="1" applyFont="1" applyFill="1" applyBorder="1" applyAlignment="1">
      <alignment horizontal="center" vertical="center" wrapText="1"/>
    </xf>
    <xf numFmtId="0" fontId="4" fillId="0" borderId="10" xfId="0" applyFont="1" applyBorder="1" applyAlignment="1">
      <alignment horizontal="center" vertical="center" wrapText="1"/>
    </xf>
    <xf numFmtId="164" fontId="4" fillId="0" borderId="10" xfId="2" applyNumberFormat="1" applyFont="1" applyFill="1" applyBorder="1" applyAlignment="1">
      <alignment horizontal="center" vertical="center" wrapText="1"/>
    </xf>
    <xf numFmtId="15" fontId="3" fillId="0" borderId="11" xfId="0" applyNumberFormat="1" applyFont="1" applyBorder="1" applyAlignment="1">
      <alignment horizontal="center" vertical="center" wrapText="1"/>
    </xf>
    <xf numFmtId="0" fontId="3" fillId="0" borderId="1" xfId="0" applyFont="1" applyBorder="1" applyAlignment="1">
      <alignment horizontal="left" vertical="center" wrapText="1"/>
    </xf>
    <xf numFmtId="1" fontId="3" fillId="0" borderId="10" xfId="0" applyNumberFormat="1" applyFont="1" applyBorder="1" applyAlignment="1">
      <alignment horizontal="center" vertical="center" wrapText="1"/>
    </xf>
    <xf numFmtId="164" fontId="3" fillId="0" borderId="10" xfId="2" applyNumberFormat="1" applyFont="1" applyFill="1" applyBorder="1" applyAlignment="1">
      <alignment horizontal="center" vertical="center" wrapText="1"/>
    </xf>
    <xf numFmtId="15" fontId="3" fillId="0" borderId="10" xfId="0" applyNumberFormat="1" applyFont="1" applyBorder="1" applyAlignment="1">
      <alignment horizontal="center" vertical="center" wrapText="1"/>
    </xf>
    <xf numFmtId="44" fontId="2" fillId="0" borderId="10" xfId="1" applyFont="1" applyFill="1" applyBorder="1" applyAlignment="1">
      <alignment horizontal="center" vertical="center" wrapText="1"/>
    </xf>
    <xf numFmtId="44" fontId="2" fillId="0" borderId="1" xfId="1" applyFont="1" applyFill="1" applyBorder="1" applyAlignment="1">
      <alignment horizontal="center" vertical="center" wrapText="1"/>
    </xf>
    <xf numFmtId="44" fontId="3" fillId="0" borderId="10" xfId="1"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2" borderId="12" xfId="0" applyFont="1" applyFill="1" applyBorder="1" applyAlignment="1">
      <alignment horizontal="center" vertical="center" wrapText="1"/>
    </xf>
    <xf numFmtId="0" fontId="3" fillId="0" borderId="0" xfId="0" applyFont="1" applyAlignment="1">
      <alignment vertical="center" wrapText="1"/>
    </xf>
    <xf numFmtId="0" fontId="3" fillId="2" borderId="2" xfId="0" applyFont="1" applyFill="1" applyBorder="1" applyAlignment="1">
      <alignment horizontal="center" vertical="center" wrapText="1"/>
    </xf>
    <xf numFmtId="44" fontId="3" fillId="0" borderId="0" xfId="0" applyNumberFormat="1" applyFont="1" applyAlignment="1">
      <alignment vertical="center" wrapText="1"/>
    </xf>
    <xf numFmtId="0" fontId="3" fillId="0" borderId="2" xfId="0" applyFont="1" applyBorder="1" applyAlignment="1">
      <alignment horizontal="center" vertical="center" wrapText="1"/>
    </xf>
    <xf numFmtId="0" fontId="3" fillId="2" borderId="9" xfId="0" applyFont="1" applyFill="1" applyBorder="1" applyAlignment="1">
      <alignment horizontal="center" vertical="center" wrapText="1"/>
    </xf>
    <xf numFmtId="1" fontId="3" fillId="0" borderId="4" xfId="0" applyNumberFormat="1" applyFont="1" applyBorder="1" applyAlignment="1">
      <alignment horizontal="center" vertical="center" wrapText="1"/>
    </xf>
    <xf numFmtId="44" fontId="3" fillId="0" borderId="4" xfId="1" applyFont="1" applyFill="1" applyBorder="1" applyAlignment="1">
      <alignment horizontal="center" vertical="center" wrapText="1"/>
    </xf>
    <xf numFmtId="164" fontId="3" fillId="0" borderId="4" xfId="2" applyNumberFormat="1" applyFont="1" applyFill="1" applyBorder="1" applyAlignment="1">
      <alignment horizontal="center" vertical="center" wrapText="1"/>
    </xf>
    <xf numFmtId="0" fontId="4" fillId="0" borderId="4" xfId="0" applyFont="1" applyBorder="1" applyAlignment="1">
      <alignment horizontal="center" vertical="center" wrapText="1"/>
    </xf>
    <xf numFmtId="164" fontId="4" fillId="0" borderId="4" xfId="2" applyNumberFormat="1" applyFont="1" applyFill="1" applyBorder="1" applyAlignment="1">
      <alignment horizontal="center" vertical="center" wrapText="1"/>
    </xf>
    <xf numFmtId="15" fontId="3" fillId="0" borderId="4"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3" fillId="0" borderId="7" xfId="0" applyFont="1" applyBorder="1" applyAlignment="1">
      <alignment horizontal="left" vertical="center" wrapText="1"/>
    </xf>
    <xf numFmtId="164" fontId="4" fillId="0" borderId="1" xfId="2" applyNumberFormat="1" applyFont="1" applyFill="1" applyBorder="1" applyAlignment="1">
      <alignment horizontal="right" vertical="center" wrapText="1"/>
    </xf>
    <xf numFmtId="0" fontId="4" fillId="0" borderId="1" xfId="0" applyFont="1" applyBorder="1" applyAlignment="1">
      <alignment horizontal="right" vertical="center" wrapText="1"/>
    </xf>
    <xf numFmtId="164" fontId="4" fillId="0" borderId="4" xfId="0" applyNumberFormat="1" applyFont="1" applyBorder="1" applyAlignment="1">
      <alignment horizontal="right" vertical="center" wrapText="1"/>
    </xf>
    <xf numFmtId="15" fontId="3" fillId="0" borderId="19" xfId="0" applyNumberFormat="1" applyFont="1" applyBorder="1" applyAlignment="1">
      <alignment horizontal="center" vertical="center" wrapText="1"/>
    </xf>
    <xf numFmtId="15" fontId="3" fillId="0" borderId="20" xfId="0" applyNumberFormat="1" applyFont="1" applyBorder="1" applyAlignment="1">
      <alignment horizontal="center" vertical="center" wrapText="1"/>
    </xf>
    <xf numFmtId="15" fontId="3" fillId="0" borderId="2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4" xfId="0" applyFont="1" applyBorder="1" applyAlignment="1">
      <alignment horizontal="left" vertical="center" wrapText="1"/>
    </xf>
    <xf numFmtId="44" fontId="2" fillId="0" borderId="4" xfId="1" applyFont="1" applyFill="1" applyBorder="1" applyAlignment="1">
      <alignment horizontal="center" vertical="center" wrapText="1"/>
    </xf>
    <xf numFmtId="0" fontId="8" fillId="0" borderId="4"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3" fillId="3" borderId="15" xfId="0" applyFont="1" applyFill="1" applyBorder="1" applyAlignment="1">
      <alignment vertical="center"/>
    </xf>
    <xf numFmtId="0" fontId="3" fillId="3" borderId="16" xfId="0" applyFont="1" applyFill="1" applyBorder="1" applyAlignment="1">
      <alignment vertical="center"/>
    </xf>
    <xf numFmtId="0" fontId="2" fillId="3" borderId="16" xfId="0" applyFont="1" applyFill="1" applyBorder="1" applyAlignment="1">
      <alignment vertical="center"/>
    </xf>
    <xf numFmtId="44" fontId="2" fillId="3" borderId="16" xfId="0" applyNumberFormat="1" applyFont="1" applyFill="1" applyBorder="1" applyAlignment="1">
      <alignment horizontal="center" vertical="center"/>
    </xf>
    <xf numFmtId="43" fontId="3" fillId="3" borderId="16"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164" fontId="2" fillId="3" borderId="16" xfId="0"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4" xfId="0" applyFont="1" applyFill="1" applyBorder="1" applyAlignment="1">
      <alignment vertical="center"/>
    </xf>
    <xf numFmtId="0" fontId="2"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9" fillId="3" borderId="1" xfId="0" applyFont="1" applyFill="1" applyBorder="1" applyAlignment="1">
      <alignment horizontal="center" vertical="center"/>
    </xf>
    <xf numFmtId="44" fontId="2" fillId="4" borderId="1" xfId="1" applyFont="1" applyFill="1" applyBorder="1" applyAlignment="1">
      <alignment horizontal="center" vertical="center" wrapText="1"/>
    </xf>
    <xf numFmtId="44" fontId="2" fillId="4" borderId="10" xfId="1" applyFont="1" applyFill="1" applyBorder="1" applyAlignment="1">
      <alignment horizontal="center" vertical="center" wrapText="1"/>
    </xf>
    <xf numFmtId="44" fontId="2" fillId="5" borderId="1" xfId="1" applyFont="1" applyFill="1" applyBorder="1" applyAlignment="1">
      <alignment horizontal="center" vertical="center" wrapText="1"/>
    </xf>
    <xf numFmtId="44" fontId="2" fillId="5" borderId="10" xfId="1" applyFont="1" applyFill="1" applyBorder="1" applyAlignment="1">
      <alignment horizontal="center" vertical="center" wrapText="1"/>
    </xf>
    <xf numFmtId="44" fontId="2" fillId="3" borderId="10" xfId="1"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13"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44" fontId="6" fillId="3" borderId="5" xfId="1" applyFont="1" applyFill="1" applyBorder="1" applyAlignment="1">
      <alignment horizontal="center" vertical="center"/>
    </xf>
    <xf numFmtId="44" fontId="6" fillId="3" borderId="6" xfId="1" applyFont="1" applyFill="1" applyBorder="1" applyAlignment="1">
      <alignment horizontal="center" vertical="center"/>
    </xf>
    <xf numFmtId="0" fontId="2" fillId="3" borderId="14"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3"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5">
    <cellStyle name="Millares" xfId="2" builtinId="3"/>
    <cellStyle name="Moneda" xfId="1" builtinId="4"/>
    <cellStyle name="Moneda 2" xfId="4" xr:uid="{00000000-0005-0000-0000-000002000000}"/>
    <cellStyle name="Normal" xfId="0" builtinId="0"/>
    <cellStyle name="Normal 2 2" xfId="3"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9</xdr:col>
      <xdr:colOff>0</xdr:colOff>
      <xdr:row>4</xdr:row>
      <xdr:rowOff>95250</xdr:rowOff>
    </xdr:to>
    <xdr:pic>
      <xdr:nvPicPr>
        <xdr:cNvPr id="3073" name="2 Objeto">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2225" y="38100"/>
          <a:ext cx="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9</xdr:col>
          <xdr:colOff>0</xdr:colOff>
          <xdr:row>0</xdr:row>
          <xdr:rowOff>38100</xdr:rowOff>
        </xdr:from>
        <xdr:to>
          <xdr:col>9</xdr:col>
          <xdr:colOff>0</xdr:colOff>
          <xdr:row>4</xdr:row>
          <xdr:rowOff>95250</xdr:rowOff>
        </xdr:to>
        <xdr:sp macro="" textlink="">
          <xdr:nvSpPr>
            <xdr:cNvPr id="2" name="Object 1" hidden="1">
              <a:extLst>
                <a:ext uri="{63B3BB69-23CF-44E3-9099-C40C66FF867C}">
                  <a14:compatExt spid="_x0000_s3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
  <sheetViews>
    <sheetView tabSelected="1" zoomScaleNormal="100" workbookViewId="0">
      <selection activeCell="T15" sqref="T15"/>
    </sheetView>
  </sheetViews>
  <sheetFormatPr baseColWidth="10" defaultColWidth="11.5703125" defaultRowHeight="15.75" x14ac:dyDescent="0.25"/>
  <cols>
    <col min="1" max="1" width="5.5703125" style="17" customWidth="1"/>
    <col min="2" max="2" width="13" style="17" customWidth="1"/>
    <col min="3" max="3" width="46.140625" style="17" customWidth="1"/>
    <col min="4" max="4" width="14.85546875" style="17" bestFit="1" customWidth="1"/>
    <col min="5" max="6" width="14.85546875" style="17" hidden="1" customWidth="1"/>
    <col min="7" max="7" width="10.42578125" style="17" customWidth="1"/>
    <col min="8" max="8" width="14.140625" style="17" customWidth="1"/>
    <col min="9" max="9" width="49.85546875" style="17" customWidth="1"/>
    <col min="10" max="10" width="10.28515625" style="17" bestFit="1" customWidth="1"/>
    <col min="11" max="11" width="9.42578125" style="17" bestFit="1" customWidth="1"/>
    <col min="12" max="12" width="10" style="19" customWidth="1"/>
    <col min="13" max="13" width="7.7109375" style="17" hidden="1" customWidth="1"/>
    <col min="14" max="14" width="6.7109375" style="17" hidden="1" customWidth="1"/>
    <col min="15" max="15" width="7.7109375" style="17" hidden="1" customWidth="1"/>
    <col min="16" max="17" width="10" style="17" bestFit="1" customWidth="1"/>
    <col min="18" max="18" width="11.5703125" style="17" customWidth="1"/>
    <col min="19" max="19" width="11.140625" style="17" customWidth="1"/>
    <col min="20" max="20" width="14.85546875" style="17" bestFit="1" customWidth="1"/>
    <col min="21" max="16384" width="11.5703125" style="17"/>
  </cols>
  <sheetData>
    <row r="1" spans="1:20" ht="18" x14ac:dyDescent="0.25">
      <c r="C1" s="72" t="s">
        <v>11</v>
      </c>
      <c r="D1" s="72"/>
      <c r="E1" s="72"/>
      <c r="F1" s="72"/>
      <c r="G1" s="72"/>
      <c r="H1" s="72"/>
      <c r="I1" s="72"/>
      <c r="J1" s="72"/>
      <c r="K1" s="72"/>
      <c r="L1" s="72"/>
      <c r="M1" s="72"/>
      <c r="N1" s="72"/>
      <c r="O1" s="72"/>
      <c r="P1" s="72"/>
    </row>
    <row r="2" spans="1:20" x14ac:dyDescent="0.25">
      <c r="C2" s="73" t="s">
        <v>49</v>
      </c>
      <c r="D2" s="73"/>
      <c r="E2" s="73"/>
      <c r="F2" s="73"/>
      <c r="G2" s="73"/>
      <c r="H2" s="73"/>
      <c r="I2" s="73"/>
      <c r="J2" s="73"/>
      <c r="K2" s="73"/>
      <c r="L2" s="73"/>
      <c r="M2" s="73"/>
      <c r="N2" s="73"/>
      <c r="O2" s="73"/>
      <c r="P2" s="73"/>
    </row>
    <row r="3" spans="1:20" ht="18.75" thickBot="1" x14ac:dyDescent="0.3">
      <c r="C3" s="72" t="s">
        <v>62</v>
      </c>
      <c r="D3" s="72"/>
      <c r="E3" s="72"/>
      <c r="F3" s="72"/>
      <c r="G3" s="72"/>
      <c r="H3" s="72"/>
      <c r="I3" s="72"/>
      <c r="J3" s="72"/>
      <c r="K3" s="72"/>
      <c r="L3" s="72"/>
      <c r="M3" s="72"/>
      <c r="N3" s="72"/>
      <c r="O3" s="72"/>
      <c r="P3" s="72"/>
    </row>
    <row r="4" spans="1:20" ht="18.75" thickBot="1" x14ac:dyDescent="0.3">
      <c r="C4" s="72"/>
      <c r="D4" s="72"/>
      <c r="E4" s="72"/>
      <c r="F4" s="72"/>
      <c r="G4" s="72"/>
      <c r="H4" s="72"/>
      <c r="I4" s="72"/>
      <c r="J4" s="18"/>
      <c r="K4" s="74" t="s">
        <v>7</v>
      </c>
      <c r="L4" s="78"/>
      <c r="M4" s="75"/>
      <c r="N4" s="74" t="s">
        <v>7</v>
      </c>
      <c r="O4" s="75"/>
      <c r="P4" s="76">
        <v>29095634</v>
      </c>
      <c r="Q4" s="77"/>
    </row>
    <row r="5" spans="1:20" ht="8.25" customHeight="1" thickBot="1" x14ac:dyDescent="0.3"/>
    <row r="6" spans="1:20" s="19" customFormat="1" ht="13.9" customHeight="1" x14ac:dyDescent="0.25">
      <c r="A6" s="64" t="s">
        <v>1</v>
      </c>
      <c r="B6" s="66" t="s">
        <v>0</v>
      </c>
      <c r="C6" s="68" t="s">
        <v>2</v>
      </c>
      <c r="D6" s="68" t="s">
        <v>50</v>
      </c>
      <c r="E6" s="70" t="s">
        <v>63</v>
      </c>
      <c r="F6" s="70" t="s">
        <v>64</v>
      </c>
      <c r="G6" s="68" t="s">
        <v>51</v>
      </c>
      <c r="H6" s="68"/>
      <c r="I6" s="68"/>
      <c r="J6" s="68" t="s">
        <v>4</v>
      </c>
      <c r="K6" s="68" t="s">
        <v>3</v>
      </c>
      <c r="L6" s="68" t="s">
        <v>14</v>
      </c>
      <c r="M6" s="68"/>
      <c r="N6" s="68"/>
      <c r="O6" s="68"/>
      <c r="P6" s="83" t="s">
        <v>9</v>
      </c>
      <c r="Q6" s="81" t="s">
        <v>10</v>
      </c>
      <c r="R6" s="79" t="s">
        <v>59</v>
      </c>
      <c r="S6" s="80"/>
    </row>
    <row r="7" spans="1:20" s="19" customFormat="1" ht="15.6" customHeight="1" thickBot="1" x14ac:dyDescent="0.3">
      <c r="A7" s="65"/>
      <c r="B7" s="67"/>
      <c r="C7" s="69"/>
      <c r="D7" s="69"/>
      <c r="E7" s="71"/>
      <c r="F7" s="71"/>
      <c r="G7" s="55" t="s">
        <v>54</v>
      </c>
      <c r="H7" s="55" t="s">
        <v>52</v>
      </c>
      <c r="I7" s="55" t="s">
        <v>53</v>
      </c>
      <c r="J7" s="69"/>
      <c r="K7" s="69"/>
      <c r="L7" s="56" t="s">
        <v>17</v>
      </c>
      <c r="M7" s="56" t="s">
        <v>7</v>
      </c>
      <c r="N7" s="56" t="s">
        <v>15</v>
      </c>
      <c r="O7" s="56" t="s">
        <v>16</v>
      </c>
      <c r="P7" s="84"/>
      <c r="Q7" s="82"/>
      <c r="R7" s="57" t="s">
        <v>60</v>
      </c>
      <c r="S7" s="58" t="s">
        <v>61</v>
      </c>
    </row>
    <row r="8" spans="1:20" s="21" customFormat="1" ht="148.5" x14ac:dyDescent="0.25">
      <c r="A8" s="20">
        <v>1</v>
      </c>
      <c r="B8" s="10" t="s">
        <v>38</v>
      </c>
      <c r="C8" s="34" t="s">
        <v>23</v>
      </c>
      <c r="D8" s="14">
        <v>4817883.7300000004</v>
      </c>
      <c r="E8" s="13">
        <v>4768704.58</v>
      </c>
      <c r="F8" s="13">
        <f>+D8-E8</f>
        <v>49179.150000000373</v>
      </c>
      <c r="G8" s="15" t="s">
        <v>55</v>
      </c>
      <c r="H8" s="15" t="s">
        <v>5</v>
      </c>
      <c r="I8" s="32" t="s">
        <v>37</v>
      </c>
      <c r="J8" s="11">
        <v>869</v>
      </c>
      <c r="K8" s="6" t="s">
        <v>6</v>
      </c>
      <c r="L8" s="7">
        <f>((J8/6)*10)</f>
        <v>1448.3333333333335</v>
      </c>
      <c r="M8" s="7">
        <f t="shared" ref="M8:M13" si="0">+L8*4.5</f>
        <v>6517.5000000000009</v>
      </c>
      <c r="N8" s="7">
        <f t="shared" ref="N8:N14" si="1">+M8*0.48</f>
        <v>3128.4000000000005</v>
      </c>
      <c r="O8" s="7">
        <f t="shared" ref="O8:O14" si="2">+M8*0.52</f>
        <v>3389.1000000000004</v>
      </c>
      <c r="P8" s="12">
        <v>44743</v>
      </c>
      <c r="Q8" s="38">
        <v>44910</v>
      </c>
      <c r="R8" s="41">
        <v>1</v>
      </c>
      <c r="S8" s="41">
        <f>+E8/D8</f>
        <v>0.98979237508498352</v>
      </c>
    </row>
    <row r="9" spans="1:20" s="21" customFormat="1" ht="82.5" x14ac:dyDescent="0.25">
      <c r="A9" s="22">
        <v>2</v>
      </c>
      <c r="B9" s="1" t="s">
        <v>39</v>
      </c>
      <c r="C9" s="9" t="s">
        <v>24</v>
      </c>
      <c r="D9" s="14">
        <v>3886463.17</v>
      </c>
      <c r="E9" s="59">
        <v>3846791.62</v>
      </c>
      <c r="F9" s="60">
        <f t="shared" ref="F9:F18" si="3">+D9-E9</f>
        <v>39671.549999999814</v>
      </c>
      <c r="G9" s="16" t="s">
        <v>55</v>
      </c>
      <c r="H9" s="16" t="s">
        <v>5</v>
      </c>
      <c r="I9" s="33" t="s">
        <v>56</v>
      </c>
      <c r="J9" s="5">
        <v>701</v>
      </c>
      <c r="K9" s="2" t="s">
        <v>6</v>
      </c>
      <c r="L9" s="3">
        <f t="shared" ref="L9:L13" si="4">((J9/6)*10)</f>
        <v>1168.3333333333333</v>
      </c>
      <c r="M9" s="3">
        <f t="shared" si="0"/>
        <v>5257.5</v>
      </c>
      <c r="N9" s="3">
        <f t="shared" si="1"/>
        <v>2523.6</v>
      </c>
      <c r="O9" s="3">
        <f t="shared" si="2"/>
        <v>2733.9</v>
      </c>
      <c r="P9" s="4">
        <v>44743</v>
      </c>
      <c r="Q9" s="39">
        <v>44910</v>
      </c>
      <c r="R9" s="41">
        <v>1</v>
      </c>
      <c r="S9" s="41">
        <f t="shared" ref="S9:S18" si="5">+E9/D9</f>
        <v>0.9897923772168411</v>
      </c>
    </row>
    <row r="10" spans="1:20" s="21" customFormat="1" ht="132" x14ac:dyDescent="0.25">
      <c r="A10" s="22">
        <v>3</v>
      </c>
      <c r="B10" s="1" t="s">
        <v>40</v>
      </c>
      <c r="C10" s="9" t="s">
        <v>25</v>
      </c>
      <c r="D10" s="14">
        <v>3758947.26</v>
      </c>
      <c r="E10" s="59">
        <v>3720577.34</v>
      </c>
      <c r="F10" s="60">
        <f t="shared" si="3"/>
        <v>38369.919999999925</v>
      </c>
      <c r="G10" s="16" t="s">
        <v>55</v>
      </c>
      <c r="H10" s="16" t="s">
        <v>5</v>
      </c>
      <c r="I10" s="33" t="s">
        <v>57</v>
      </c>
      <c r="J10" s="5">
        <v>678</v>
      </c>
      <c r="K10" s="2" t="s">
        <v>6</v>
      </c>
      <c r="L10" s="3">
        <f t="shared" si="4"/>
        <v>1130</v>
      </c>
      <c r="M10" s="3">
        <f t="shared" si="0"/>
        <v>5085</v>
      </c>
      <c r="N10" s="3">
        <f t="shared" si="1"/>
        <v>2440.7999999999997</v>
      </c>
      <c r="O10" s="3">
        <f t="shared" si="2"/>
        <v>2644.2000000000003</v>
      </c>
      <c r="P10" s="4">
        <v>44743</v>
      </c>
      <c r="Q10" s="39">
        <v>44910</v>
      </c>
      <c r="R10" s="41">
        <v>1</v>
      </c>
      <c r="S10" s="41">
        <f t="shared" si="5"/>
        <v>0.98979237607074066</v>
      </c>
    </row>
    <row r="11" spans="1:20" s="21" customFormat="1" ht="66" x14ac:dyDescent="0.25">
      <c r="A11" s="24">
        <v>4</v>
      </c>
      <c r="B11" s="1" t="s">
        <v>41</v>
      </c>
      <c r="C11" s="9" t="s">
        <v>35</v>
      </c>
      <c r="D11" s="14">
        <v>310473.52</v>
      </c>
      <c r="E11" s="59">
        <v>302374.51</v>
      </c>
      <c r="F11" s="60">
        <f t="shared" si="3"/>
        <v>8099.0100000000093</v>
      </c>
      <c r="G11" s="16" t="s">
        <v>55</v>
      </c>
      <c r="H11" s="16" t="s">
        <v>5</v>
      </c>
      <c r="I11" s="33" t="s">
        <v>33</v>
      </c>
      <c r="J11" s="5">
        <v>56</v>
      </c>
      <c r="K11" s="2" t="s">
        <v>6</v>
      </c>
      <c r="L11" s="3">
        <f t="shared" si="4"/>
        <v>93.333333333333343</v>
      </c>
      <c r="M11" s="3">
        <f t="shared" si="0"/>
        <v>420.00000000000006</v>
      </c>
      <c r="N11" s="3">
        <f t="shared" si="1"/>
        <v>201.60000000000002</v>
      </c>
      <c r="O11" s="3">
        <f t="shared" si="2"/>
        <v>218.40000000000003</v>
      </c>
      <c r="P11" s="4">
        <v>44743</v>
      </c>
      <c r="Q11" s="39">
        <v>44910</v>
      </c>
      <c r="R11" s="41">
        <v>1</v>
      </c>
      <c r="S11" s="41">
        <f t="shared" si="5"/>
        <v>0.97391400722354682</v>
      </c>
    </row>
    <row r="12" spans="1:20" s="21" customFormat="1" ht="63" x14ac:dyDescent="0.25">
      <c r="A12" s="24">
        <v>5</v>
      </c>
      <c r="B12" s="1" t="s">
        <v>42</v>
      </c>
      <c r="C12" s="9" t="s">
        <v>32</v>
      </c>
      <c r="D12" s="14">
        <v>99795.06</v>
      </c>
      <c r="E12" s="59">
        <v>97191.81</v>
      </c>
      <c r="F12" s="60">
        <f t="shared" si="3"/>
        <v>2603.25</v>
      </c>
      <c r="G12" s="16" t="s">
        <v>55</v>
      </c>
      <c r="H12" s="16" t="s">
        <v>5</v>
      </c>
      <c r="I12" s="33" t="s">
        <v>34</v>
      </c>
      <c r="J12" s="5">
        <v>18</v>
      </c>
      <c r="K12" s="2" t="s">
        <v>6</v>
      </c>
      <c r="L12" s="3">
        <f t="shared" si="4"/>
        <v>30</v>
      </c>
      <c r="M12" s="3">
        <f t="shared" si="0"/>
        <v>135</v>
      </c>
      <c r="N12" s="3">
        <f t="shared" si="1"/>
        <v>64.8</v>
      </c>
      <c r="O12" s="3">
        <f t="shared" si="2"/>
        <v>70.2</v>
      </c>
      <c r="P12" s="4">
        <v>44743</v>
      </c>
      <c r="Q12" s="39">
        <v>44910</v>
      </c>
      <c r="R12" s="41">
        <v>1</v>
      </c>
      <c r="S12" s="41">
        <f t="shared" si="5"/>
        <v>0.97391403943241284</v>
      </c>
    </row>
    <row r="13" spans="1:20" s="21" customFormat="1" ht="99" x14ac:dyDescent="0.25">
      <c r="A13" s="24">
        <v>6</v>
      </c>
      <c r="B13" s="1" t="s">
        <v>43</v>
      </c>
      <c r="C13" s="9" t="s">
        <v>21</v>
      </c>
      <c r="D13" s="14">
        <v>986862.26</v>
      </c>
      <c r="E13" s="59">
        <v>969900.57</v>
      </c>
      <c r="F13" s="60">
        <f t="shared" si="3"/>
        <v>16961.690000000061</v>
      </c>
      <c r="G13" s="16" t="s">
        <v>55</v>
      </c>
      <c r="H13" s="16" t="s">
        <v>5</v>
      </c>
      <c r="I13" s="33" t="s">
        <v>36</v>
      </c>
      <c r="J13" s="5">
        <v>178</v>
      </c>
      <c r="K13" s="2" t="s">
        <v>6</v>
      </c>
      <c r="L13" s="3">
        <f t="shared" si="4"/>
        <v>296.66666666666669</v>
      </c>
      <c r="M13" s="3">
        <f t="shared" si="0"/>
        <v>1335</v>
      </c>
      <c r="N13" s="3">
        <f t="shared" si="1"/>
        <v>640.79999999999995</v>
      </c>
      <c r="O13" s="3">
        <f t="shared" si="2"/>
        <v>694.2</v>
      </c>
      <c r="P13" s="4">
        <v>44743</v>
      </c>
      <c r="Q13" s="39">
        <v>44910</v>
      </c>
      <c r="R13" s="41">
        <v>1</v>
      </c>
      <c r="S13" s="41">
        <f t="shared" si="5"/>
        <v>0.98281250516156116</v>
      </c>
    </row>
    <row r="14" spans="1:20" s="21" customFormat="1" ht="47.25" x14ac:dyDescent="0.25">
      <c r="A14" s="24">
        <v>7</v>
      </c>
      <c r="B14" s="1" t="s">
        <v>44</v>
      </c>
      <c r="C14" s="9" t="s">
        <v>26</v>
      </c>
      <c r="D14" s="13">
        <v>2617529</v>
      </c>
      <c r="E14" s="63">
        <v>2529013.56</v>
      </c>
      <c r="F14" s="63">
        <f t="shared" si="3"/>
        <v>88515.439999999944</v>
      </c>
      <c r="G14" s="15" t="s">
        <v>55</v>
      </c>
      <c r="H14" s="15" t="s">
        <v>5</v>
      </c>
      <c r="I14" s="33" t="s">
        <v>27</v>
      </c>
      <c r="J14" s="5">
        <v>3150</v>
      </c>
      <c r="K14" s="6" t="s">
        <v>28</v>
      </c>
      <c r="L14" s="35">
        <v>38</v>
      </c>
      <c r="M14" s="7">
        <f>+D14/15000</f>
        <v>174.50193333333334</v>
      </c>
      <c r="N14" s="7">
        <f t="shared" si="1"/>
        <v>83.760928000000007</v>
      </c>
      <c r="O14" s="7">
        <f t="shared" si="2"/>
        <v>90.741005333333334</v>
      </c>
      <c r="P14" s="8">
        <v>44805</v>
      </c>
      <c r="Q14" s="38">
        <v>44865</v>
      </c>
      <c r="R14" s="41">
        <v>1</v>
      </c>
      <c r="S14" s="41">
        <f t="shared" si="5"/>
        <v>0.96618358765079582</v>
      </c>
    </row>
    <row r="15" spans="1:20" s="21" customFormat="1" ht="63" x14ac:dyDescent="0.25">
      <c r="A15" s="22">
        <v>8</v>
      </c>
      <c r="B15" s="1" t="s">
        <v>45</v>
      </c>
      <c r="C15" s="9" t="s">
        <v>18</v>
      </c>
      <c r="D15" s="14">
        <v>6796036</v>
      </c>
      <c r="E15" s="61">
        <v>6730416.3399999999</v>
      </c>
      <c r="F15" s="62">
        <f t="shared" si="3"/>
        <v>65619.660000000149</v>
      </c>
      <c r="G15" s="16" t="s">
        <v>55</v>
      </c>
      <c r="H15" s="16" t="s">
        <v>5</v>
      </c>
      <c r="I15" s="33" t="s">
        <v>20</v>
      </c>
      <c r="J15" s="5">
        <v>612</v>
      </c>
      <c r="K15" s="2" t="s">
        <v>13</v>
      </c>
      <c r="L15" s="36">
        <v>101</v>
      </c>
      <c r="M15" s="3">
        <f>+D15/15000</f>
        <v>453.06906666666669</v>
      </c>
      <c r="N15" s="3">
        <f t="shared" ref="N15:N17" si="6">+M15*0.48</f>
        <v>217.473152</v>
      </c>
      <c r="O15" s="3">
        <f t="shared" ref="O15:O17" si="7">+M15*0.52</f>
        <v>235.59591466666669</v>
      </c>
      <c r="P15" s="4">
        <v>44819</v>
      </c>
      <c r="Q15" s="39">
        <v>44910</v>
      </c>
      <c r="R15" s="41">
        <v>1</v>
      </c>
      <c r="S15" s="41">
        <f t="shared" si="5"/>
        <v>0.99034442136563139</v>
      </c>
      <c r="T15" s="23"/>
    </row>
    <row r="16" spans="1:20" s="21" customFormat="1" ht="47.25" x14ac:dyDescent="0.25">
      <c r="A16" s="22">
        <v>9</v>
      </c>
      <c r="B16" s="1" t="s">
        <v>46</v>
      </c>
      <c r="C16" s="9" t="s">
        <v>58</v>
      </c>
      <c r="D16" s="14">
        <v>4798770</v>
      </c>
      <c r="E16" s="61">
        <v>4727201.4800000004</v>
      </c>
      <c r="F16" s="62">
        <f t="shared" si="3"/>
        <v>71568.519999999553</v>
      </c>
      <c r="G16" s="16" t="s">
        <v>55</v>
      </c>
      <c r="H16" s="16" t="s">
        <v>5</v>
      </c>
      <c r="I16" s="33" t="s">
        <v>19</v>
      </c>
      <c r="J16" s="5">
        <v>432</v>
      </c>
      <c r="K16" s="2" t="s">
        <v>13</v>
      </c>
      <c r="L16" s="36">
        <v>71</v>
      </c>
      <c r="M16" s="3">
        <f>+D16/15000</f>
        <v>319.91800000000001</v>
      </c>
      <c r="N16" s="3">
        <f t="shared" si="6"/>
        <v>153.56064000000001</v>
      </c>
      <c r="O16" s="3">
        <f t="shared" si="7"/>
        <v>166.35736</v>
      </c>
      <c r="P16" s="4">
        <v>44819</v>
      </c>
      <c r="Q16" s="39">
        <v>44910</v>
      </c>
      <c r="R16" s="41">
        <v>1</v>
      </c>
      <c r="S16" s="41">
        <f t="shared" si="5"/>
        <v>0.98508606997209713</v>
      </c>
    </row>
    <row r="17" spans="1:19" s="21" customFormat="1" ht="47.25" x14ac:dyDescent="0.25">
      <c r="A17" s="22">
        <v>10</v>
      </c>
      <c r="B17" s="1" t="s">
        <v>47</v>
      </c>
      <c r="C17" s="9" t="s">
        <v>29</v>
      </c>
      <c r="D17" s="14">
        <v>150004.98000000001</v>
      </c>
      <c r="E17" s="61">
        <v>150004.48000000001</v>
      </c>
      <c r="F17" s="62">
        <f t="shared" si="3"/>
        <v>0.5</v>
      </c>
      <c r="G17" s="16" t="s">
        <v>55</v>
      </c>
      <c r="H17" s="16" t="s">
        <v>5</v>
      </c>
      <c r="I17" s="33" t="s">
        <v>12</v>
      </c>
      <c r="J17" s="5">
        <v>1</v>
      </c>
      <c r="K17" s="2" t="s">
        <v>31</v>
      </c>
      <c r="L17" s="36">
        <v>8</v>
      </c>
      <c r="M17" s="3">
        <f>+D17/15000</f>
        <v>10.000332</v>
      </c>
      <c r="N17" s="3">
        <f t="shared" si="6"/>
        <v>4.8001593600000003</v>
      </c>
      <c r="O17" s="3">
        <f t="shared" si="7"/>
        <v>5.2001726399999999</v>
      </c>
      <c r="P17" s="4">
        <v>44743</v>
      </c>
      <c r="Q17" s="39">
        <v>44788</v>
      </c>
      <c r="R17" s="41">
        <v>1</v>
      </c>
      <c r="S17" s="41">
        <f t="shared" si="5"/>
        <v>0.99999666677732968</v>
      </c>
    </row>
    <row r="18" spans="1:19" s="21" customFormat="1" ht="32.25" thickBot="1" x14ac:dyDescent="0.3">
      <c r="A18" s="25">
        <v>11</v>
      </c>
      <c r="B18" s="26" t="s">
        <v>48</v>
      </c>
      <c r="C18" s="42" t="s">
        <v>30</v>
      </c>
      <c r="D18" s="43">
        <v>872869.02</v>
      </c>
      <c r="E18" s="43">
        <v>872869.02</v>
      </c>
      <c r="F18" s="60">
        <f t="shared" si="3"/>
        <v>0</v>
      </c>
      <c r="G18" s="27" t="s">
        <v>55</v>
      </c>
      <c r="H18" s="27" t="s">
        <v>5</v>
      </c>
      <c r="I18" s="44" t="s">
        <v>5</v>
      </c>
      <c r="J18" s="28">
        <v>1</v>
      </c>
      <c r="K18" s="29" t="s">
        <v>8</v>
      </c>
      <c r="L18" s="37">
        <f>SUM(L8:L17)</f>
        <v>4384.666666666667</v>
      </c>
      <c r="M18" s="30">
        <f>SUM(M8:M17)</f>
        <v>19707.489332000001</v>
      </c>
      <c r="N18" s="30">
        <f>SUM(N8:N17)</f>
        <v>9459.5948793599982</v>
      </c>
      <c r="O18" s="30">
        <f>SUM(O8:O17)</f>
        <v>10247.894452640001</v>
      </c>
      <c r="P18" s="31">
        <v>44682</v>
      </c>
      <c r="Q18" s="40">
        <v>44926</v>
      </c>
      <c r="R18" s="45">
        <v>1</v>
      </c>
      <c r="S18" s="41">
        <f t="shared" si="5"/>
        <v>1</v>
      </c>
    </row>
    <row r="19" spans="1:19" ht="16.5" thickBot="1" x14ac:dyDescent="0.3">
      <c r="A19" s="46"/>
      <c r="B19" s="47"/>
      <c r="C19" s="48" t="s">
        <v>22</v>
      </c>
      <c r="D19" s="49">
        <f>SUM(D8:D18)</f>
        <v>29095634</v>
      </c>
      <c r="E19" s="49">
        <f>SUM(E8:E18)</f>
        <v>28715045.309999999</v>
      </c>
      <c r="F19" s="49">
        <f>SUM(F8:F18)</f>
        <v>380588.68999999983</v>
      </c>
      <c r="G19" s="49"/>
      <c r="H19" s="49"/>
      <c r="I19" s="49"/>
      <c r="J19" s="50"/>
      <c r="K19" s="51"/>
      <c r="L19" s="52">
        <f>+L18</f>
        <v>4384.666666666667</v>
      </c>
      <c r="M19" s="52">
        <f>+M18</f>
        <v>19707.489332000001</v>
      </c>
      <c r="N19" s="52">
        <f>+N18</f>
        <v>9459.5948793599982</v>
      </c>
      <c r="O19" s="52">
        <f>+O18</f>
        <v>10247.894452640001</v>
      </c>
      <c r="P19" s="51"/>
      <c r="Q19" s="53"/>
      <c r="R19" s="47"/>
      <c r="S19" s="54"/>
    </row>
  </sheetData>
  <sortState xmlns:xlrd2="http://schemas.microsoft.com/office/spreadsheetml/2017/richdata2" ref="A8:Q23">
    <sortCondition ref="A8"/>
  </sortState>
  <mergeCells count="20">
    <mergeCell ref="R6:S6"/>
    <mergeCell ref="Q6:Q7"/>
    <mergeCell ref="P6:P7"/>
    <mergeCell ref="J6:J7"/>
    <mergeCell ref="K6:K7"/>
    <mergeCell ref="L6:O6"/>
    <mergeCell ref="C1:P1"/>
    <mergeCell ref="C2:P2"/>
    <mergeCell ref="C3:P3"/>
    <mergeCell ref="N4:O4"/>
    <mergeCell ref="P4:Q4"/>
    <mergeCell ref="K4:M4"/>
    <mergeCell ref="C4:I4"/>
    <mergeCell ref="A6:A7"/>
    <mergeCell ref="B6:B7"/>
    <mergeCell ref="C6:C7"/>
    <mergeCell ref="D6:D7"/>
    <mergeCell ref="G6:I6"/>
    <mergeCell ref="E6:E7"/>
    <mergeCell ref="F6:F7"/>
  </mergeCells>
  <printOptions horizontalCentered="1" verticalCentered="1"/>
  <pageMargins left="0.39370078740157483" right="0.39370078740157483" top="0.39370078740157483" bottom="0.39370078740157483" header="0.31496062992125984" footer="0.31496062992125984"/>
  <pageSetup scale="57" orientation="landscape" r:id="rId1"/>
  <drawing r:id="rId2"/>
  <legacyDrawing r:id="rId3"/>
  <oleObjects>
    <mc:AlternateContent xmlns:mc="http://schemas.openxmlformats.org/markup-compatibility/2006">
      <mc:Choice Requires="x14">
        <oleObject progId="PBrush" shapeId="2" r:id="rId4">
          <objectPr defaultSize="0" autoPict="0" r:id="rId5">
            <anchor moveWithCells="1" sizeWithCells="1">
              <from>
                <xdr:col>9</xdr:col>
                <xdr:colOff>0</xdr:colOff>
                <xdr:row>0</xdr:row>
                <xdr:rowOff>38100</xdr:rowOff>
              </from>
              <to>
                <xdr:col>9</xdr:col>
                <xdr:colOff>0</xdr:colOff>
                <xdr:row>4</xdr:row>
                <xdr:rowOff>95250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vt:lpstr>
      <vt:lpstr>POA!Área_de_impresión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ALEJANDRO MOLINA MORA</dc:creator>
  <cp:lastModifiedBy>MARTHA RANGEL CABRERA</cp:lastModifiedBy>
  <cp:lastPrinted>2023-01-10T20:27:41Z</cp:lastPrinted>
  <dcterms:created xsi:type="dcterms:W3CDTF">2019-05-21T19:43:42Z</dcterms:created>
  <dcterms:modified xsi:type="dcterms:W3CDTF">2023-09-04T17:03:47Z</dcterms:modified>
</cp:coreProperties>
</file>